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0580" windowHeight="11640" activeTab="0"/>
  </bookViews>
  <sheets>
    <sheet name="FABBISOGNI" sheetId="1" r:id="rId1"/>
    <sheet name="Foglio1" sheetId="2" r:id="rId2"/>
  </sheets>
  <definedNames>
    <definedName name="_xlnm.Print_Area" localSheetId="0">'FABBISOGNI'!$A$1:$P$14</definedName>
    <definedName name="_xlnm.Print_Titles" localSheetId="0">'FABBISOGNI'!$1:$1</definedName>
  </definedNames>
  <calcPr fullCalcOnLoad="1"/>
</workbook>
</file>

<file path=xl/sharedStrings.xml><?xml version="1.0" encoding="utf-8"?>
<sst xmlns="http://schemas.openxmlformats.org/spreadsheetml/2006/main" count="37" uniqueCount="35">
  <si>
    <t>LOTTO</t>
  </si>
  <si>
    <t>DESCRIZIONE PRODOTTI</t>
  </si>
  <si>
    <t>Qtà annua Policlinico</t>
  </si>
  <si>
    <t>Qtà annua Rhodense</t>
  </si>
  <si>
    <t>Qtà annua Niguarda</t>
  </si>
  <si>
    <t>Qtà annua FBF Sacco</t>
  </si>
  <si>
    <t>Qtà annua Monza</t>
  </si>
  <si>
    <t>Prezzo attuale (IVA esclusa)</t>
  </si>
  <si>
    <t>TOTALE LOTTO 1</t>
  </si>
  <si>
    <t>TOTALE LOTTO 2</t>
  </si>
  <si>
    <t>TOTALE IVA ESCLUSA</t>
  </si>
  <si>
    <t>TOTALE IVA INCLUSA</t>
  </si>
  <si>
    <t>Qtà annua Santi Paolo e Carlo</t>
  </si>
  <si>
    <t>a)</t>
  </si>
  <si>
    <t>b)</t>
  </si>
  <si>
    <t>c)</t>
  </si>
  <si>
    <t>d)</t>
  </si>
  <si>
    <t>e)</t>
  </si>
  <si>
    <t>f)</t>
  </si>
  <si>
    <t>TETTARELLA STERILE MONOUSO A UN FORO</t>
  </si>
  <si>
    <t>TETTARELLA STERILE MONOUSO A 3 FORI E/O 3 VELOCITA' (E010153)</t>
  </si>
  <si>
    <t>TETTARELLA STERILE MONOUSO PER PREMATURI (E010151)</t>
  </si>
  <si>
    <t>TAPPI PER BANCA DEL LATTE (E010156)</t>
  </si>
  <si>
    <t>Q.tà annua Ovest Milanese</t>
  </si>
  <si>
    <t>Qtà annua  Lodi</t>
  </si>
  <si>
    <t>Qtà annua Pavia</t>
  </si>
  <si>
    <t>Qtà annua ASST Lecco</t>
  </si>
  <si>
    <t>g)</t>
  </si>
  <si>
    <t>POPPATOIO STERILE MONOUSO MIS. DA 250 ML (+/- 10 ML.) (E010152)</t>
  </si>
  <si>
    <t>POPPATOIO STERILE MONOUSO IN CONFEZIONE SINGOLA MIS. DA 125 ML  (+/- 10 ML.) (E010150)</t>
  </si>
  <si>
    <t>POPPATOIO STERILE MONOUSO IN BLISTER MULTIPLI MIS. DA 125 ML  (+/- 10 ML.) (E010150)</t>
  </si>
  <si>
    <t>POPPATOIO STERILE MONOUSO MIS. DA 55 ML  (+/- 10 ML.)</t>
  </si>
  <si>
    <t>POPPATOIO STERILE MONOUSO DA 125 ML  (+/- 10 ML.) PER LA BANCA DEL LATTE, IN BLISTER MULTIPLO, COMPATIBILE CON I CESTELLI COMBI DEL PASTORIZZATORE MOD. STERIFEED S90 (E010155)</t>
  </si>
  <si>
    <t>Importo Annuo complessivo IVA esclusa</t>
  </si>
  <si>
    <t>Importo 36 mesi complessivo IVA esclusa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</si>
</sst>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\-??_-;_-@_-"/>
    <numFmt numFmtId="171" formatCode="_-[$€-410]\ * #,##0.0000_-;\-[$€-410]\ * #,##0.0000_-;_-[$€-410]\ * \-??_-;_-@_-"/>
    <numFmt numFmtId="172" formatCode="_-* #,##0.00_-;\-* #,##0.00_-;_-* \-??_-;_-@_-"/>
    <numFmt numFmtId="173" formatCode="&quot;€ &quot;#,##0.00"/>
    <numFmt numFmtId="174" formatCode="[$€-410]\ #,##0.00;[Red]\-[$€-410]\ #,##0.00"/>
    <numFmt numFmtId="175" formatCode="[$-410]dddd\ d\ mmmm\ yyyy"/>
    <numFmt numFmtId="176" formatCode="&quot;€&quot;\ #,##0.00"/>
    <numFmt numFmtId="177" formatCode="0.000"/>
    <numFmt numFmtId="178" formatCode="#,##0.0"/>
    <numFmt numFmtId="179" formatCode="&quot;€&quot;\ #,##0.000"/>
    <numFmt numFmtId="180" formatCode="&quot;€&quot;\ #,##0.0"/>
    <numFmt numFmtId="181" formatCode="&quot;€&quot;\ #,##0"/>
    <numFmt numFmtId="182" formatCode="&quot;€&quot;\ #,##0.0000"/>
    <numFmt numFmtId="183" formatCode="#,##0.00\ &quot;€&quot;"/>
    <numFmt numFmtId="184" formatCode="#,##0.00&quot; €&quot;"/>
  </numFmts>
  <fonts count="4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ill="0" applyBorder="0" applyAlignment="0" applyProtection="0"/>
    <xf numFmtId="0" fontId="33" fillId="28" borderId="1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176" fontId="0" fillId="0" borderId="0" xfId="44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83" fontId="0" fillId="0" borderId="0" xfId="44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textRotation="90"/>
    </xf>
    <xf numFmtId="3" fontId="45" fillId="0" borderId="16" xfId="0" applyNumberFormat="1" applyFont="1" applyFill="1" applyBorder="1" applyAlignment="1">
      <alignment horizontal="center" vertical="center" wrapText="1"/>
    </xf>
    <xf numFmtId="3" fontId="2" fillId="0" borderId="16" xfId="46" applyNumberFormat="1" applyFont="1" applyFill="1" applyBorder="1" applyAlignment="1" applyProtection="1">
      <alignment horizontal="center" vertical="center"/>
      <protection/>
    </xf>
    <xf numFmtId="3" fontId="45" fillId="0" borderId="19" xfId="0" applyNumberFormat="1" applyFont="1" applyFill="1" applyBorder="1" applyAlignment="1">
      <alignment horizontal="center" vertical="center" wrapText="1"/>
    </xf>
    <xf numFmtId="3" fontId="2" fillId="0" borderId="19" xfId="46" applyNumberFormat="1" applyFont="1" applyFill="1" applyBorder="1" applyAlignment="1" applyProtection="1">
      <alignment horizontal="center" vertical="center"/>
      <protection/>
    </xf>
    <xf numFmtId="3" fontId="45" fillId="0" borderId="21" xfId="0" applyNumberFormat="1" applyFont="1" applyFill="1" applyBorder="1" applyAlignment="1">
      <alignment horizontal="center" vertical="center" wrapText="1"/>
    </xf>
    <xf numFmtId="3" fontId="2" fillId="0" borderId="21" xfId="46" applyNumberFormat="1" applyFont="1" applyFill="1" applyBorder="1" applyAlignment="1" applyProtection="1">
      <alignment horizontal="center" vertical="center"/>
      <protection/>
    </xf>
    <xf numFmtId="3" fontId="45" fillId="0" borderId="27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3" xfId="46" applyNumberFormat="1" applyFont="1" applyFill="1" applyBorder="1" applyAlignment="1" applyProtection="1">
      <alignment horizontal="center" vertical="center"/>
      <protection/>
    </xf>
    <xf numFmtId="3" fontId="45" fillId="0" borderId="16" xfId="0" applyNumberFormat="1" applyFont="1" applyFill="1" applyBorder="1" applyAlignment="1">
      <alignment horizontal="center" vertical="center"/>
    </xf>
    <xf numFmtId="3" fontId="45" fillId="0" borderId="27" xfId="0" applyNumberFormat="1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center" wrapText="1"/>
    </xf>
    <xf numFmtId="183" fontId="2" fillId="0" borderId="29" xfId="46" applyNumberFormat="1" applyFont="1" applyFill="1" applyBorder="1" applyAlignment="1" applyProtection="1">
      <alignment horizontal="center" vertical="center"/>
      <protection/>
    </xf>
    <xf numFmtId="183" fontId="2" fillId="0" borderId="30" xfId="46" applyNumberFormat="1" applyFont="1" applyFill="1" applyBorder="1" applyAlignment="1" applyProtection="1">
      <alignment horizontal="center" vertical="center"/>
      <protection/>
    </xf>
    <xf numFmtId="183" fontId="2" fillId="0" borderId="31" xfId="44" applyNumberFormat="1" applyFont="1" applyFill="1" applyBorder="1" applyAlignment="1" applyProtection="1">
      <alignment horizontal="center"/>
      <protection/>
    </xf>
    <xf numFmtId="183" fontId="2" fillId="0" borderId="32" xfId="46" applyNumberFormat="1" applyFont="1" applyFill="1" applyBorder="1" applyAlignment="1" applyProtection="1">
      <alignment horizontal="center" vertical="center"/>
      <protection/>
    </xf>
    <xf numFmtId="183" fontId="2" fillId="0" borderId="33" xfId="46" applyNumberFormat="1" applyFont="1" applyFill="1" applyBorder="1" applyAlignment="1" applyProtection="1">
      <alignment horizontal="center" vertical="center"/>
      <protection/>
    </xf>
    <xf numFmtId="183" fontId="3" fillId="0" borderId="34" xfId="46" applyNumberFormat="1" applyFont="1" applyFill="1" applyBorder="1" applyAlignment="1" applyProtection="1">
      <alignment horizontal="center" vertical="center"/>
      <protection/>
    </xf>
    <xf numFmtId="176" fontId="3" fillId="0" borderId="34" xfId="46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3" fillId="0" borderId="40" xfId="0" applyFont="1" applyFill="1" applyBorder="1" applyAlignment="1">
      <alignment textRotation="90"/>
    </xf>
    <xf numFmtId="3" fontId="3" fillId="33" borderId="41" xfId="0" applyNumberFormat="1" applyFont="1" applyFill="1" applyBorder="1" applyAlignment="1">
      <alignment horizontal="center" vertical="center" wrapText="1"/>
    </xf>
    <xf numFmtId="3" fontId="46" fillId="33" borderId="42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183" fontId="3" fillId="33" borderId="43" xfId="44" applyNumberFormat="1" applyFont="1" applyFill="1" applyBorder="1" applyAlignment="1" applyProtection="1">
      <alignment horizontal="center" vertical="center" wrapText="1"/>
      <protection/>
    </xf>
    <xf numFmtId="176" fontId="3" fillId="33" borderId="44" xfId="44" applyNumberFormat="1" applyFont="1" applyFill="1" applyBorder="1" applyAlignment="1" applyProtection="1">
      <alignment horizontal="center" vertical="center" wrapText="1"/>
      <protection/>
    </xf>
    <xf numFmtId="3" fontId="3" fillId="33" borderId="4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45" fillId="0" borderId="50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183" fontId="3" fillId="0" borderId="52" xfId="44" applyNumberFormat="1" applyFont="1" applyFill="1" applyBorder="1" applyAlignment="1" applyProtection="1">
      <alignment horizontal="center" vertical="center"/>
      <protection/>
    </xf>
    <xf numFmtId="176" fontId="3" fillId="0" borderId="53" xfId="46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/>
    </xf>
    <xf numFmtId="3" fontId="45" fillId="0" borderId="57" xfId="0" applyNumberFormat="1" applyFont="1" applyFill="1" applyBorder="1" applyAlignment="1">
      <alignment horizontal="center" vertical="center"/>
    </xf>
    <xf numFmtId="183" fontId="2" fillId="0" borderId="58" xfId="46" applyNumberFormat="1" applyFont="1" applyFill="1" applyBorder="1" applyAlignment="1" applyProtection="1">
      <alignment horizontal="center" vertical="center"/>
      <protection/>
    </xf>
    <xf numFmtId="176" fontId="3" fillId="0" borderId="44" xfId="46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3" fillId="0" borderId="55" xfId="0" applyFont="1" applyBorder="1" applyAlignment="1">
      <alignment horizontal="center" wrapText="1"/>
    </xf>
    <xf numFmtId="3" fontId="2" fillId="0" borderId="56" xfId="0" applyNumberFormat="1" applyFont="1" applyFill="1" applyBorder="1" applyAlignment="1">
      <alignment horizontal="right"/>
    </xf>
    <xf numFmtId="3" fontId="45" fillId="0" borderId="57" xfId="0" applyNumberFormat="1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 horizontal="right"/>
    </xf>
    <xf numFmtId="183" fontId="2" fillId="0" borderId="58" xfId="44" applyNumberFormat="1" applyFont="1" applyFill="1" applyBorder="1" applyAlignment="1" applyProtection="1">
      <alignment horizontal="center"/>
      <protection/>
    </xf>
    <xf numFmtId="176" fontId="3" fillId="0" borderId="44" xfId="44" applyNumberFormat="1" applyFont="1" applyFill="1" applyBorder="1" applyAlignment="1" applyProtection="1">
      <alignment/>
      <protection/>
    </xf>
    <xf numFmtId="0" fontId="3" fillId="0" borderId="62" xfId="0" applyFont="1" applyFill="1" applyBorder="1" applyAlignment="1">
      <alignment/>
    </xf>
    <xf numFmtId="176" fontId="3" fillId="0" borderId="53" xfId="44" applyNumberFormat="1" applyFont="1" applyFill="1" applyBorder="1" applyAlignment="1" applyProtection="1">
      <alignment/>
      <protection/>
    </xf>
    <xf numFmtId="176" fontId="1" fillId="0" borderId="63" xfId="44" applyNumberFormat="1" applyFont="1" applyFill="1" applyBorder="1" applyAlignment="1" applyProtection="1">
      <alignment/>
      <protection/>
    </xf>
    <xf numFmtId="176" fontId="1" fillId="0" borderId="64" xfId="44" applyNumberFormat="1" applyFont="1" applyFill="1" applyBorder="1" applyAlignment="1" applyProtection="1">
      <alignment/>
      <protection/>
    </xf>
    <xf numFmtId="176" fontId="1" fillId="0" borderId="45" xfId="44" applyNumberFormat="1" applyFont="1" applyFill="1" applyBorder="1" applyAlignment="1" applyProtection="1">
      <alignment/>
      <protection/>
    </xf>
    <xf numFmtId="176" fontId="1" fillId="0" borderId="65" xfId="44" applyNumberFormat="1" applyFont="1" applyFill="1" applyBorder="1" applyAlignment="1" applyProtection="1">
      <alignment/>
      <protection/>
    </xf>
    <xf numFmtId="183" fontId="0" fillId="0" borderId="66" xfId="44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7109375" style="1" customWidth="1"/>
    <col min="2" max="2" width="10.00390625" style="0" customWidth="1"/>
    <col min="3" max="3" width="52.140625" style="2" customWidth="1"/>
    <col min="4" max="7" width="14.00390625" style="3" customWidth="1"/>
    <col min="8" max="8" width="15.7109375" style="3" customWidth="1"/>
    <col min="9" max="9" width="12.7109375" style="3" customWidth="1"/>
    <col min="10" max="11" width="17.57421875" style="3" customWidth="1"/>
    <col min="12" max="12" width="14.421875" style="3" customWidth="1"/>
    <col min="13" max="13" width="14.00390625" style="3" customWidth="1"/>
    <col min="14" max="15" width="16.7109375" style="10" customWidth="1"/>
    <col min="16" max="16" width="16.7109375" style="7" customWidth="1"/>
  </cols>
  <sheetData>
    <row r="1" spans="1:16" s="4" customFormat="1" ht="39" customHeight="1" thickBot="1">
      <c r="A1" s="25" t="s">
        <v>0</v>
      </c>
      <c r="B1" s="51"/>
      <c r="C1" s="38" t="s">
        <v>1</v>
      </c>
      <c r="D1" s="52" t="s">
        <v>2</v>
      </c>
      <c r="E1" s="53" t="s">
        <v>3</v>
      </c>
      <c r="F1" s="54" t="s">
        <v>4</v>
      </c>
      <c r="G1" s="54" t="s">
        <v>5</v>
      </c>
      <c r="H1" s="54" t="s">
        <v>23</v>
      </c>
      <c r="I1" s="54" t="s">
        <v>6</v>
      </c>
      <c r="J1" s="54" t="s">
        <v>12</v>
      </c>
      <c r="K1" s="54" t="s">
        <v>26</v>
      </c>
      <c r="L1" s="54" t="s">
        <v>25</v>
      </c>
      <c r="M1" s="54" t="s">
        <v>24</v>
      </c>
      <c r="N1" s="55" t="s">
        <v>7</v>
      </c>
      <c r="O1" s="56" t="s">
        <v>33</v>
      </c>
      <c r="P1" s="57" t="s">
        <v>34</v>
      </c>
    </row>
    <row r="2" spans="1:16" ht="22.5">
      <c r="A2" s="46">
        <v>1</v>
      </c>
      <c r="B2" s="58" t="s">
        <v>13</v>
      </c>
      <c r="C2" s="13" t="s">
        <v>28</v>
      </c>
      <c r="D2" s="14">
        <v>20200</v>
      </c>
      <c r="E2" s="26">
        <v>5000</v>
      </c>
      <c r="F2" s="15">
        <v>6500</v>
      </c>
      <c r="G2" s="15">
        <v>25000</v>
      </c>
      <c r="H2" s="27">
        <v>5000</v>
      </c>
      <c r="I2" s="15">
        <v>17000</v>
      </c>
      <c r="J2" s="15">
        <v>10440</v>
      </c>
      <c r="K2" s="15">
        <v>12000</v>
      </c>
      <c r="L2" s="15">
        <v>5000</v>
      </c>
      <c r="M2" s="15">
        <v>6000</v>
      </c>
      <c r="N2" s="39">
        <v>0.42</v>
      </c>
      <c r="O2" s="44">
        <f>(D2+E2+F2+G2+H2+I2+J2+K2+L2+M2)*N2</f>
        <v>47098.799999999996</v>
      </c>
      <c r="P2" s="89">
        <f>O2*3</f>
        <v>141296.4</v>
      </c>
    </row>
    <row r="3" spans="1:16" ht="22.5">
      <c r="A3" s="46"/>
      <c r="B3" s="58" t="s">
        <v>14</v>
      </c>
      <c r="C3" s="13" t="s">
        <v>29</v>
      </c>
      <c r="D3" s="14">
        <v>163000</v>
      </c>
      <c r="E3" s="26">
        <v>8500</v>
      </c>
      <c r="F3" s="15">
        <v>60000</v>
      </c>
      <c r="G3" s="15">
        <v>120000</v>
      </c>
      <c r="H3" s="27">
        <v>5000</v>
      </c>
      <c r="I3" s="15">
        <v>56000</v>
      </c>
      <c r="J3" s="15">
        <v>27450</v>
      </c>
      <c r="K3" s="15">
        <v>31000</v>
      </c>
      <c r="L3" s="15">
        <v>68000</v>
      </c>
      <c r="M3" s="15">
        <v>27000</v>
      </c>
      <c r="N3" s="39">
        <v>0.36</v>
      </c>
      <c r="O3" s="44">
        <f>(D3+E3+F3+G3+H3+I3+J3+K3+L3+M3)*N3</f>
        <v>203742</v>
      </c>
      <c r="P3" s="89">
        <f aca="true" t="shared" si="0" ref="P3:P8">O3*3</f>
        <v>611226</v>
      </c>
    </row>
    <row r="4" spans="1:16" ht="22.5">
      <c r="A4" s="46"/>
      <c r="B4" s="58" t="s">
        <v>15</v>
      </c>
      <c r="C4" s="13" t="s">
        <v>30</v>
      </c>
      <c r="D4" s="14">
        <v>57000</v>
      </c>
      <c r="E4" s="26">
        <v>0</v>
      </c>
      <c r="F4" s="15">
        <v>0</v>
      </c>
      <c r="G4" s="15">
        <v>0</v>
      </c>
      <c r="H4" s="27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39">
        <v>0.33</v>
      </c>
      <c r="O4" s="44">
        <f>N4*D4</f>
        <v>18810</v>
      </c>
      <c r="P4" s="89">
        <f t="shared" si="0"/>
        <v>56430</v>
      </c>
    </row>
    <row r="5" spans="1:16" ht="15" customHeight="1">
      <c r="A5" s="46"/>
      <c r="B5" s="59" t="s">
        <v>16</v>
      </c>
      <c r="C5" s="13" t="s">
        <v>31</v>
      </c>
      <c r="D5" s="14">
        <v>0</v>
      </c>
      <c r="E5" s="26">
        <v>10500</v>
      </c>
      <c r="F5" s="15">
        <v>0</v>
      </c>
      <c r="G5" s="15">
        <v>18000</v>
      </c>
      <c r="H5" s="27">
        <v>20000</v>
      </c>
      <c r="I5" s="15">
        <v>6000</v>
      </c>
      <c r="J5" s="15">
        <v>0</v>
      </c>
      <c r="K5" s="15">
        <v>29000</v>
      </c>
      <c r="L5" s="15">
        <v>11000</v>
      </c>
      <c r="M5" s="15">
        <v>15000</v>
      </c>
      <c r="N5" s="39">
        <v>0.35</v>
      </c>
      <c r="O5" s="44">
        <f>(D5+E5+F5+G5+H5+I5+J5+K5+L5+M5)*N5</f>
        <v>38325</v>
      </c>
      <c r="P5" s="89">
        <f t="shared" si="0"/>
        <v>114975</v>
      </c>
    </row>
    <row r="6" spans="1:26" s="9" customFormat="1" ht="22.5">
      <c r="A6" s="47"/>
      <c r="B6" s="60" t="s">
        <v>17</v>
      </c>
      <c r="C6" s="16" t="s">
        <v>20</v>
      </c>
      <c r="D6" s="17">
        <v>24500</v>
      </c>
      <c r="E6" s="28">
        <v>9000</v>
      </c>
      <c r="F6" s="18">
        <v>0</v>
      </c>
      <c r="G6" s="15">
        <v>40000</v>
      </c>
      <c r="H6" s="29">
        <v>30000</v>
      </c>
      <c r="I6" s="18">
        <v>25000</v>
      </c>
      <c r="J6" s="18">
        <v>29100</v>
      </c>
      <c r="K6" s="18">
        <v>40000</v>
      </c>
      <c r="L6" s="18">
        <v>12000</v>
      </c>
      <c r="M6" s="18">
        <v>17000</v>
      </c>
      <c r="N6" s="42">
        <v>0.26</v>
      </c>
      <c r="O6" s="44">
        <f>(D6+E6+F6+G6+H6+I6+J6+K6+L6+M6)*N6</f>
        <v>58916</v>
      </c>
      <c r="P6" s="89">
        <f t="shared" si="0"/>
        <v>176748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16" ht="15" customHeight="1">
      <c r="A7" s="48"/>
      <c r="B7" s="61" t="s">
        <v>18</v>
      </c>
      <c r="C7" s="16" t="s">
        <v>19</v>
      </c>
      <c r="D7" s="19">
        <v>0</v>
      </c>
      <c r="E7" s="30">
        <v>10000</v>
      </c>
      <c r="F7" s="20">
        <v>35000</v>
      </c>
      <c r="G7" s="20">
        <v>35000</v>
      </c>
      <c r="H7" s="31">
        <v>0</v>
      </c>
      <c r="I7" s="20">
        <v>0</v>
      </c>
      <c r="J7" s="20">
        <v>0</v>
      </c>
      <c r="K7" s="20">
        <v>0</v>
      </c>
      <c r="L7" s="20">
        <v>43000</v>
      </c>
      <c r="M7" s="20">
        <v>0</v>
      </c>
      <c r="N7" s="40">
        <v>0.24</v>
      </c>
      <c r="O7" s="44">
        <f>(D7+E7+F7+G7+H7+I7+J7+K7+L7+M7)*N7</f>
        <v>29520</v>
      </c>
      <c r="P7" s="89">
        <f t="shared" si="0"/>
        <v>88560</v>
      </c>
    </row>
    <row r="8" spans="1:16" ht="15" customHeight="1">
      <c r="A8" s="49"/>
      <c r="B8" s="62" t="s">
        <v>27</v>
      </c>
      <c r="C8" s="16" t="s">
        <v>21</v>
      </c>
      <c r="D8" s="21">
        <v>100700</v>
      </c>
      <c r="E8" s="32">
        <v>1000</v>
      </c>
      <c r="F8" s="33">
        <v>0</v>
      </c>
      <c r="G8" s="33">
        <v>14000</v>
      </c>
      <c r="H8" s="34">
        <v>2000</v>
      </c>
      <c r="I8" s="22">
        <v>8000</v>
      </c>
      <c r="J8" s="22">
        <v>0</v>
      </c>
      <c r="K8" s="22">
        <v>1500</v>
      </c>
      <c r="L8" s="22">
        <v>1500</v>
      </c>
      <c r="M8" s="22">
        <v>0</v>
      </c>
      <c r="N8" s="43">
        <v>0.3</v>
      </c>
      <c r="O8" s="44">
        <f>(D8+E8+F8+G8+H8+I8+J8+K8+L8+M8)*N8</f>
        <v>38610</v>
      </c>
      <c r="P8" s="89">
        <f t="shared" si="0"/>
        <v>115830</v>
      </c>
    </row>
    <row r="9" spans="1:16" ht="21" customHeight="1" thickBot="1">
      <c r="A9" s="50"/>
      <c r="B9" s="63"/>
      <c r="C9" s="64"/>
      <c r="D9" s="65"/>
      <c r="E9" s="66"/>
      <c r="F9" s="67"/>
      <c r="G9" s="67"/>
      <c r="H9" s="68"/>
      <c r="I9" s="68"/>
      <c r="J9" s="68"/>
      <c r="K9" s="68"/>
      <c r="L9" s="68"/>
      <c r="M9" s="68"/>
      <c r="N9" s="69" t="s">
        <v>8</v>
      </c>
      <c r="O9" s="70">
        <f>SUM(O2:O8)</f>
        <v>435021.8</v>
      </c>
      <c r="P9" s="90">
        <f>P2+P3+P4+P5+P6+P7+P8</f>
        <v>1305065.4</v>
      </c>
    </row>
    <row r="10" spans="1:16" ht="45">
      <c r="A10" s="46">
        <v>2</v>
      </c>
      <c r="B10" s="71" t="s">
        <v>13</v>
      </c>
      <c r="C10" s="72" t="s">
        <v>32</v>
      </c>
      <c r="D10" s="73">
        <v>8000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5">
        <v>0.33</v>
      </c>
      <c r="O10" s="76">
        <f>(D10+E10+F10+G10+H10+I10+J10+M10)*N10</f>
        <v>2640</v>
      </c>
      <c r="P10" s="92">
        <f>O10*3</f>
        <v>7920</v>
      </c>
    </row>
    <row r="11" spans="1:16" ht="13.5">
      <c r="A11" s="49"/>
      <c r="B11" s="61" t="s">
        <v>14</v>
      </c>
      <c r="C11" s="23" t="s">
        <v>22</v>
      </c>
      <c r="D11" s="24">
        <v>4000</v>
      </c>
      <c r="E11" s="36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43">
        <v>0.22</v>
      </c>
      <c r="O11" s="45">
        <f>(D11+E11+F11+G11+H11+I11+J11+M11)*N11</f>
        <v>880</v>
      </c>
      <c r="P11" s="89">
        <f>O11*3</f>
        <v>2640</v>
      </c>
    </row>
    <row r="12" spans="1:16" ht="20.25" customHeight="1" thickBot="1">
      <c r="A12" s="50"/>
      <c r="B12" s="63"/>
      <c r="C12" s="77"/>
      <c r="D12" s="78"/>
      <c r="E12" s="66"/>
      <c r="F12" s="67"/>
      <c r="G12" s="68"/>
      <c r="H12" s="68"/>
      <c r="I12" s="68"/>
      <c r="J12" s="68"/>
      <c r="K12" s="68"/>
      <c r="L12" s="68"/>
      <c r="M12" s="68"/>
      <c r="N12" s="69" t="s">
        <v>9</v>
      </c>
      <c r="O12" s="70">
        <f>SUM(O10:O11)</f>
        <v>3520</v>
      </c>
      <c r="P12" s="90">
        <f>P11+P10</f>
        <v>10560</v>
      </c>
    </row>
    <row r="13" spans="1:16" ht="15.75" customHeight="1">
      <c r="A13" s="79"/>
      <c r="B13" s="71"/>
      <c r="C13" s="81" t="s">
        <v>10</v>
      </c>
      <c r="D13" s="82"/>
      <c r="E13" s="83"/>
      <c r="F13" s="84"/>
      <c r="G13" s="84"/>
      <c r="H13" s="84"/>
      <c r="I13" s="84"/>
      <c r="J13" s="84"/>
      <c r="K13" s="84"/>
      <c r="L13" s="84"/>
      <c r="M13" s="84"/>
      <c r="N13" s="85"/>
      <c r="O13" s="86">
        <f>SUM(O9+O12)</f>
        <v>438541.8</v>
      </c>
      <c r="P13" s="91">
        <f>P9+P12</f>
        <v>1315625.4</v>
      </c>
    </row>
    <row r="14" spans="1:16" ht="16.5" customHeight="1" thickBot="1">
      <c r="A14" s="80"/>
      <c r="B14" s="87"/>
      <c r="C14" s="8" t="s">
        <v>11</v>
      </c>
      <c r="D14" s="11"/>
      <c r="E14" s="37"/>
      <c r="F14" s="12"/>
      <c r="G14" s="12"/>
      <c r="H14" s="12"/>
      <c r="I14" s="12"/>
      <c r="J14" s="12"/>
      <c r="K14" s="12"/>
      <c r="L14" s="12"/>
      <c r="M14" s="12"/>
      <c r="N14" s="41"/>
      <c r="O14" s="88">
        <f>O13*1.22</f>
        <v>535020.9959999999</v>
      </c>
      <c r="P14" s="90">
        <f>P13*1.22</f>
        <v>1605062.988</v>
      </c>
    </row>
    <row r="15" spans="2:3" ht="12.75">
      <c r="B15" s="5"/>
      <c r="C15" s="6"/>
    </row>
    <row r="25" ht="12.75">
      <c r="O25" s="93"/>
    </row>
  </sheetData>
  <sheetProtection selectLockedCells="1" selectUnlockedCells="1"/>
  <printOptions gridLines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75" r:id="rId1"/>
  <headerFooter alignWithMargins="0">
    <oddHeader>&amp;C&amp;"Arial,Grassetto"ATTI 1.6.03/2021-375  - ALL. A 
FABBISOGNI COMPLESSIVI BIBERON E TETTARELLE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varisco</dc:creator>
  <cp:keywords/>
  <dc:description/>
  <cp:lastModifiedBy>monica varisco</cp:lastModifiedBy>
  <cp:lastPrinted>2023-06-22T10:58:39Z</cp:lastPrinted>
  <dcterms:created xsi:type="dcterms:W3CDTF">2019-11-18T14:56:52Z</dcterms:created>
  <dcterms:modified xsi:type="dcterms:W3CDTF">2023-06-22T11:08:41Z</dcterms:modified>
  <cp:category/>
  <cp:version/>
  <cp:contentType/>
  <cp:contentStatus/>
</cp:coreProperties>
</file>